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1. Read me" sheetId="1" state="visible" r:id="rId1"/>
    <sheet xmlns:r="http://schemas.openxmlformats.org/officeDocument/2006/relationships" name="2. Inputs" sheetId="2" state="visible" r:id="rId2"/>
    <sheet xmlns:r="http://schemas.openxmlformats.org/officeDocument/2006/relationships" name="3. Channel allocation" sheetId="3" state="visible" r:id="rId3"/>
    <sheet xmlns:r="http://schemas.openxmlformats.org/officeDocument/2006/relationships" name="4. Monthly pacing" sheetId="4" state="visible" r:id="rId4"/>
    <sheet xmlns:r="http://schemas.openxmlformats.org/officeDocument/2006/relationships" name="5. Scenarios" sheetId="5" state="visible" r:id="rId5"/>
    <sheet xmlns:r="http://schemas.openxmlformats.org/officeDocument/2006/relationships" name="6. Break-even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&quot;$&quot;#,##0"/>
    <numFmt numFmtId="165" formatCode="0.0"/>
    <numFmt numFmtId="166" formatCode="&quot;$&quot;#,##0.00"/>
    <numFmt numFmtId="167" formatCode="&quot;$&quot;#,##0;[Red]-&quot;$&quot;#,##0"/>
    <numFmt numFmtId="168" formatCode="0.0%;[Red]-0.0%"/>
  </numFmts>
  <fonts count="12">
    <font>
      <name val="Calibri"/>
      <family val="2"/>
      <color theme="1"/>
      <sz val="11"/>
      <scheme val="minor"/>
    </font>
    <font>
      <b val="1"/>
      <color rgb="000F172A"/>
      <sz val="15"/>
    </font>
    <font>
      <i val="1"/>
      <color rgb="0064748B"/>
      <sz val="9"/>
    </font>
    <font>
      <color rgb="00334155"/>
      <sz val="11"/>
    </font>
    <font>
      <b val="1"/>
      <color rgb="001E293B"/>
      <sz val="11"/>
    </font>
    <font>
      <b val="1"/>
      <color rgb="00FFFFFF"/>
      <sz val="11"/>
    </font>
    <font>
      <sz val="11"/>
    </font>
    <font>
      <b val="1"/>
      <sz val="11"/>
    </font>
    <font>
      <color rgb="0064748B"/>
      <sz val="10"/>
    </font>
    <font>
      <b val="1"/>
      <color rgb="004F46E5"/>
      <sz val="11"/>
    </font>
    <font>
      <b val="1"/>
      <color rgb="004F46E5"/>
    </font>
    <font>
      <sz val="10"/>
    </font>
  </fonts>
  <fills count="6">
    <fill>
      <patternFill/>
    </fill>
    <fill>
      <patternFill patternType="gray125"/>
    </fill>
    <fill>
      <patternFill patternType="solid">
        <fgColor rgb="004F46E5"/>
      </patternFill>
    </fill>
    <fill>
      <patternFill patternType="solid">
        <fgColor rgb="00FEF9C3"/>
      </patternFill>
    </fill>
    <fill>
      <patternFill patternType="solid">
        <fgColor rgb="00F8FAFC"/>
      </patternFill>
    </fill>
    <fill>
      <patternFill patternType="solid">
        <fgColor rgb="00EEF2FF"/>
      </patternFill>
    </fill>
  </fills>
  <borders count="2">
    <border>
      <left/>
      <right/>
      <top/>
      <bottom/>
      <diagonal/>
    </border>
    <border>
      <left style="thin">
        <color rgb="00CBD5E1"/>
      </left>
      <right style="thin">
        <color rgb="00CBD5E1"/>
      </right>
      <top style="thin">
        <color rgb="00CBD5E1"/>
      </top>
      <bottom style="thin">
        <color rgb="00CBD5E1"/>
      </bottom>
    </border>
  </borders>
  <cellStyleXfs count="1">
    <xf numFmtId="0" fontId="0" fillId="0" borderId="0"/>
  </cellStyleXfs>
  <cellXfs count="31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vertical="top" wrapText="1"/>
    </xf>
    <xf numFmtId="0" fontId="4" fillId="0" borderId="0" applyAlignment="1" pivotButton="0" quotePrefix="0" xfId="0">
      <alignment vertical="top" wrapText="1"/>
    </xf>
    <xf numFmtId="0" fontId="5" fillId="2" borderId="1" applyAlignment="1" pivotButton="0" quotePrefix="0" xfId="0">
      <alignment horizontal="center" vertical="center" wrapText="1"/>
    </xf>
    <xf numFmtId="0" fontId="6" fillId="0" borderId="0" pivotButton="0" quotePrefix="0" xfId="0"/>
    <xf numFmtId="164" fontId="7" fillId="3" borderId="1" pivotButton="0" quotePrefix="0" xfId="0"/>
    <xf numFmtId="0" fontId="8" fillId="0" borderId="0" pivotButton="0" quotePrefix="0" xfId="0"/>
    <xf numFmtId="9" fontId="7" fillId="3" borderId="1" pivotButton="0" quotePrefix="0" xfId="0"/>
    <xf numFmtId="165" fontId="7" fillId="3" borderId="1" pivotButton="0" quotePrefix="0" xfId="0"/>
    <xf numFmtId="0" fontId="7" fillId="3" borderId="1" pivotButton="0" quotePrefix="0" xfId="0"/>
    <xf numFmtId="0" fontId="4" fillId="0" borderId="0" pivotButton="0" quotePrefix="0" xfId="0"/>
    <xf numFmtId="164" fontId="9" fillId="4" borderId="1" pivotButton="0" quotePrefix="0" xfId="0"/>
    <xf numFmtId="166" fontId="9" fillId="4" borderId="1" pivotButton="0" quotePrefix="0" xfId="0"/>
    <xf numFmtId="2" fontId="9" fillId="4" borderId="1" pivotButton="0" quotePrefix="0" xfId="0"/>
    <xf numFmtId="3" fontId="9" fillId="4" borderId="1" pivotButton="0" quotePrefix="0" xfId="0"/>
    <xf numFmtId="9" fontId="0" fillId="3" borderId="1" pivotButton="0" quotePrefix="0" xfId="0"/>
    <xf numFmtId="164" fontId="0" fillId="0" borderId="0" pivotButton="0" quotePrefix="0" xfId="0"/>
    <xf numFmtId="164" fontId="0" fillId="3" borderId="1" pivotButton="0" quotePrefix="0" xfId="0"/>
    <xf numFmtId="3" fontId="0" fillId="0" borderId="0" pivotButton="0" quotePrefix="0" xfId="0"/>
    <xf numFmtId="2" fontId="0" fillId="3" borderId="1" pivotButton="0" quotePrefix="0" xfId="0"/>
    <xf numFmtId="9" fontId="10" fillId="5" borderId="0" pivotButton="0" quotePrefix="0" xfId="0"/>
    <xf numFmtId="164" fontId="10" fillId="5" borderId="0" pivotButton="0" quotePrefix="0" xfId="0"/>
    <xf numFmtId="3" fontId="10" fillId="5" borderId="0" pivotButton="0" quotePrefix="0" xfId="0"/>
    <xf numFmtId="166" fontId="0" fillId="0" borderId="0" pivotButton="0" quotePrefix="0" xfId="0"/>
    <xf numFmtId="2" fontId="0" fillId="0" borderId="0" pivotButton="0" quotePrefix="0" xfId="0"/>
    <xf numFmtId="0" fontId="11" fillId="0" borderId="0" pivotButton="0" quotePrefix="0" xfId="0"/>
    <xf numFmtId="167" fontId="0" fillId="0" borderId="0" pivotButton="0" quotePrefix="0" xfId="0"/>
    <xf numFmtId="168" fontId="0" fillId="0" borderId="0" pivotButton="0" quotePrefix="0" xfId="0"/>
    <xf numFmtId="9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21"/>
  <sheetViews>
    <sheetView workbookViewId="0">
      <selection activeCell="A1" sqref="A1"/>
    </sheetView>
  </sheetViews>
  <sheetFormatPr baseColWidth="8" defaultRowHeight="15"/>
  <cols>
    <col width="110" customWidth="1" min="1" max="1"/>
  </cols>
  <sheetData>
    <row r="1">
      <c r="A1" s="1" t="inlineStr">
        <is>
          <t>Paid Media Budget Planning Workbook</t>
        </is>
      </c>
    </row>
    <row r="2">
      <c r="A2" s="2" t="inlineStr">
        <is>
          <t>Soku AI — free template. Yellow cells are inputs; everything else calculates.</t>
        </is>
      </c>
    </row>
    <row r="4">
      <c r="A4" s="3" t="inlineStr"/>
    </row>
    <row r="5">
      <c r="A5" s="4" t="inlineStr">
        <is>
          <t>HOW TO USE THIS</t>
        </is>
      </c>
    </row>
    <row r="6">
      <c r="A6" s="3" t="inlineStr">
        <is>
          <t>1. Open '2. Inputs' and fill in the yellow cells only. Everything downstream recalculates.</t>
        </is>
      </c>
    </row>
    <row r="7">
      <c r="A7" s="3" t="inlineStr">
        <is>
          <t>2. '3. Channel allocation' splits your budget across Google and Meta and shows the implied results at your current efficiency.</t>
        </is>
      </c>
    </row>
    <row r="8">
      <c r="A8" s="3" t="inlineStr">
        <is>
          <t>3. '4. Monthly pacing' tracks planned vs actual spend day by day and tells you whether you will under- or overspend.</t>
        </is>
      </c>
    </row>
    <row r="9">
      <c r="A9" s="3" t="inlineStr">
        <is>
          <t>4. '5. Scenarios' models pessimistic / base / optimistic CPA and ROAS so you know your downside before you commit.</t>
        </is>
      </c>
    </row>
    <row r="10">
      <c r="A10" s="3" t="inlineStr">
        <is>
          <t>5. '6. Break-even' computes the ROAS and CPA you actually need, from your margin — not from an industry benchmark.</t>
        </is>
      </c>
    </row>
    <row r="11">
      <c r="A11" s="3" t="inlineStr"/>
    </row>
    <row r="12">
      <c r="A12" s="4" t="inlineStr">
        <is>
          <t>THE THREE RULES THIS TEMPLATE ENFORCES</t>
        </is>
      </c>
    </row>
    <row r="13">
      <c r="A13" s="3" t="inlineStr">
        <is>
          <t>· Plan in conversions, not in spend. Spend is the input; conversions are the goal. If you cannot state the conversion target, you are not budgeting, you are allocating.</t>
        </is>
      </c>
    </row>
    <row r="14">
      <c r="A14" s="3" t="inlineStr">
        <is>
          <t>· Never plan to a single CPA number. Plan to a range. The scenarios tab exists because your base case will be wrong.</t>
        </is>
      </c>
    </row>
    <row r="15">
      <c r="A15" s="3" t="inlineStr">
        <is>
          <t>· Break-even ROAS comes from your margin, not from a benchmark. A 4x ROAS is excellent at 20% margin and a disaster at 70%.</t>
        </is>
      </c>
    </row>
    <row r="16">
      <c r="A16" s="3" t="inlineStr"/>
    </row>
    <row r="17">
      <c r="A17" s="4" t="inlineStr">
        <is>
          <t>WHAT THIS TEMPLATE DELIBERATELY DOES NOT DO</t>
        </is>
      </c>
    </row>
    <row r="18">
      <c r="A18" s="3" t="inlineStr">
        <is>
          <t>· It does not model attribution. Platform-reported conversions overlap; treat channel numbers as directional and reconcile against blended CAC on the Inputs tab.</t>
        </is>
      </c>
    </row>
    <row r="19">
      <c r="A19" s="3" t="inlineStr">
        <is>
          <t>· It does not forecast. It sizes and paces a plan you have already decided on.</t>
        </is>
      </c>
    </row>
    <row r="20">
      <c r="A20" s="3" t="inlineStr"/>
    </row>
    <row r="21">
      <c r="A21" s="3" t="inlineStr">
        <is>
          <t>Source: https://soku.ai/blog/paid-media-budget-planning-spreadsheet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27"/>
  <sheetViews>
    <sheetView workbookViewId="0">
      <selection activeCell="A1" sqref="A1"/>
    </sheetView>
  </sheetViews>
  <sheetFormatPr baseColWidth="8" defaultRowHeight="15"/>
  <cols>
    <col width="42" customWidth="1" min="1" max="1"/>
    <col width="16" customWidth="1" min="2" max="2"/>
    <col width="14" customWidth="1" min="3" max="3"/>
    <col width="60" customWidth="1" min="4" max="4"/>
  </cols>
  <sheetData>
    <row r="1">
      <c r="A1" s="1" t="inlineStr">
        <is>
          <t>Inputs</t>
        </is>
      </c>
    </row>
    <row r="2">
      <c r="A2" s="2" t="inlineStr">
        <is>
          <t>Fill the yellow cells. These drive every other tab.</t>
        </is>
      </c>
    </row>
    <row r="4" ht="30" customHeight="1">
      <c r="A4" s="5" t="inlineStr">
        <is>
          <t>Input</t>
        </is>
      </c>
      <c r="B4" s="5" t="inlineStr">
        <is>
          <t>Value</t>
        </is>
      </c>
      <c r="C4" s="5" t="inlineStr">
        <is>
          <t>Unit</t>
        </is>
      </c>
      <c r="D4" s="5" t="inlineStr">
        <is>
          <t>Notes</t>
        </is>
      </c>
    </row>
    <row r="5">
      <c r="A5" s="6" t="inlineStr">
        <is>
          <t>Total monthly paid media budget</t>
        </is>
      </c>
      <c r="B5" s="7" t="n">
        <v>40000</v>
      </c>
      <c r="C5" s="8" t="inlineStr">
        <is>
          <t>USD</t>
        </is>
      </c>
      <c r="D5" s="2" t="inlineStr">
        <is>
          <t>Media spend only. Exclude agency fees and tooling.</t>
        </is>
      </c>
    </row>
    <row r="6">
      <c r="A6" s="6" t="inlineStr">
        <is>
          <t>Average order value (AOV)</t>
        </is>
      </c>
      <c r="B6" s="7" t="n">
        <v>120</v>
      </c>
      <c r="C6" s="8" t="inlineStr">
        <is>
          <t>USD</t>
        </is>
      </c>
      <c r="D6" s="2" t="inlineStr">
        <is>
          <t>Trailing 90 days, paid traffic only.</t>
        </is>
      </c>
    </row>
    <row r="7">
      <c r="A7" s="6" t="inlineStr">
        <is>
          <t>Gross margin</t>
        </is>
      </c>
      <c r="B7" s="9" t="n">
        <v>0.45</v>
      </c>
      <c r="C7" s="8" t="inlineStr">
        <is>
          <t>%</t>
        </is>
      </c>
      <c r="D7" s="2" t="inlineStr">
        <is>
          <t>After COGS, shipping and payment fees. Enter as a decimal, e.g. 0.45.</t>
        </is>
      </c>
    </row>
    <row r="8">
      <c r="A8" s="6" t="inlineStr">
        <is>
          <t>Target CAC / CPA</t>
        </is>
      </c>
      <c r="B8" s="7" t="n">
        <v>40</v>
      </c>
      <c r="C8" s="8" t="inlineStr">
        <is>
          <t>USD</t>
        </is>
      </c>
      <c r="D8" s="2" t="inlineStr">
        <is>
          <t>What you are willing to pay for one new customer.</t>
        </is>
      </c>
    </row>
    <row r="9">
      <c r="A9" s="6" t="inlineStr">
        <is>
          <t>Blended CAC (actual, last month)</t>
        </is>
      </c>
      <c r="B9" s="7" t="n">
        <v>46</v>
      </c>
      <c r="C9" s="8" t="inlineStr">
        <is>
          <t>USD</t>
        </is>
      </c>
      <c r="D9" s="2" t="inlineStr">
        <is>
          <t>Total marketing spend divided by new customers. The honest number.</t>
        </is>
      </c>
    </row>
    <row r="10">
      <c r="A10" s="6" t="inlineStr">
        <is>
          <t>Google Ads current CPA</t>
        </is>
      </c>
      <c r="B10" s="7" t="n">
        <v>38</v>
      </c>
      <c r="C10" s="8" t="inlineStr">
        <is>
          <t>USD</t>
        </is>
      </c>
      <c r="D10" s="2" t="inlineStr">
        <is>
          <t>Platform-reported. Directional only.</t>
        </is>
      </c>
    </row>
    <row r="11">
      <c r="A11" s="6" t="inlineStr">
        <is>
          <t>Meta Ads current CPA</t>
        </is>
      </c>
      <c r="B11" s="7" t="n">
        <v>44</v>
      </c>
      <c r="C11" s="8" t="inlineStr">
        <is>
          <t>USD</t>
        </is>
      </c>
      <c r="D11" s="2" t="inlineStr">
        <is>
          <t>Platform-reported. Directional only.</t>
        </is>
      </c>
    </row>
    <row r="12">
      <c r="A12" s="6" t="inlineStr">
        <is>
          <t>Google Ads current ROAS</t>
        </is>
      </c>
      <c r="B12" s="10" t="n">
        <v>3.4</v>
      </c>
      <c r="C12" s="8" t="inlineStr">
        <is>
          <t>x</t>
        </is>
      </c>
      <c r="D12" s="2" t="inlineStr">
        <is>
          <t>Platform-reported.</t>
        </is>
      </c>
    </row>
    <row r="13">
      <c r="A13" s="6" t="inlineStr">
        <is>
          <t>Meta Ads current ROAS</t>
        </is>
      </c>
      <c r="B13" s="10" t="n">
        <v>2.9</v>
      </c>
      <c r="C13" s="8" t="inlineStr">
        <is>
          <t>x</t>
        </is>
      </c>
      <c r="D13" s="2" t="inlineStr">
        <is>
          <t>Platform-reported.</t>
        </is>
      </c>
    </row>
    <row r="14">
      <c r="A14" s="6" t="inlineStr">
        <is>
          <t>Days in planning month</t>
        </is>
      </c>
      <c r="B14" s="11" t="n">
        <v>30</v>
      </c>
      <c r="C14" s="8" t="inlineStr">
        <is>
          <t>days</t>
        </is>
      </c>
      <c r="D14" s="2" t="inlineStr">
        <is>
          <t>28, 30 or 31.</t>
        </is>
      </c>
    </row>
    <row r="15">
      <c r="A15" s="6" t="inlineStr">
        <is>
          <t>Reserve held back for testing</t>
        </is>
      </c>
      <c r="B15" s="9" t="n">
        <v>0.1</v>
      </c>
      <c r="C15" s="8" t="inlineStr">
        <is>
          <t>%</t>
        </is>
      </c>
      <c r="D15" s="2" t="inlineStr">
        <is>
          <t>Share of budget kept for new creative and new channels. 10% is a sane default.</t>
        </is>
      </c>
    </row>
    <row r="17">
      <c r="A17" s="12" t="inlineStr">
        <is>
          <t>DERIVED</t>
        </is>
      </c>
    </row>
    <row r="18">
      <c r="A18" s="6" t="inlineStr">
        <is>
          <t>Working budget (after test reserve)</t>
        </is>
      </c>
      <c r="B18" s="13">
        <f>B5*(1-B15)</f>
        <v/>
      </c>
    </row>
    <row r="19">
      <c r="A19" s="6" t="inlineStr">
        <is>
          <t>Test reserve</t>
        </is>
      </c>
      <c r="B19" s="13">
        <f>B5*B15</f>
        <v/>
      </c>
    </row>
    <row r="20">
      <c r="A20" s="6" t="inlineStr">
        <is>
          <t>Gross profit per order</t>
        </is>
      </c>
      <c r="B20" s="14">
        <f>B6*B7</f>
        <v/>
      </c>
    </row>
    <row r="21">
      <c r="A21" s="6" t="inlineStr">
        <is>
          <t>Break-even CPA</t>
        </is>
      </c>
      <c r="B21" s="14">
        <f>B6*B7</f>
        <v/>
      </c>
    </row>
    <row r="22">
      <c r="A22" s="6" t="inlineStr">
        <is>
          <t>Break-even ROAS</t>
        </is>
      </c>
      <c r="B22" s="15">
        <f>1/B7</f>
        <v/>
      </c>
    </row>
    <row r="23">
      <c r="A23" s="6" t="inlineStr">
        <is>
          <t>Target conversions this month</t>
        </is>
      </c>
      <c r="B23" s="16">
        <f>B5/B8</f>
        <v/>
      </c>
    </row>
    <row r="24">
      <c r="A24" s="6" t="inlineStr">
        <is>
          <t>Avg platform-reported CPA</t>
        </is>
      </c>
      <c r="B24" s="14">
        <f>AVERAGE(B10,B11)</f>
        <v/>
      </c>
    </row>
    <row r="25">
      <c r="A25" s="6" t="inlineStr">
        <is>
          <t>Platform-to-blended CPA gap</t>
        </is>
      </c>
      <c r="B25" s="14">
        <f>B9-AVERAGE(B10,B11)</f>
        <v/>
      </c>
    </row>
    <row r="27">
      <c r="A27" s="2" t="inlineStr">
        <is>
          <t>If the platform-to-blended CPA gap is large, your platforms are claiming the same conversions. Trust the blended number for budget decisions.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15"/>
  <sheetViews>
    <sheetView workbookViewId="0">
      <selection activeCell="A1" sqref="A1"/>
    </sheetView>
  </sheetViews>
  <sheetFormatPr baseColWidth="8" defaultRowHeight="15"/>
  <cols>
    <col width="24" customWidth="1" min="1" max="1"/>
    <col width="11" customWidth="1" min="2" max="2"/>
    <col width="14" customWidth="1" min="3" max="3"/>
    <col width="14" customWidth="1" min="4" max="4"/>
    <col width="20" customWidth="1" min="5" max="5"/>
    <col width="14" customWidth="1" min="6" max="6"/>
    <col width="16" customWidth="1" min="7" max="7"/>
    <col width="20" customWidth="1" min="8" max="8"/>
  </cols>
  <sheetData>
    <row r="1">
      <c r="A1" s="1" t="inlineStr">
        <is>
          <t>Channel allocation</t>
        </is>
      </c>
    </row>
    <row r="2">
      <c r="A2" s="2" t="inlineStr">
        <is>
          <t>Set the split. Implied results calculate from the CPA and ROAS on the Inputs tab.</t>
        </is>
      </c>
    </row>
    <row r="4" ht="30" customHeight="1">
      <c r="A4" s="5" t="inlineStr">
        <is>
          <t>Channel</t>
        </is>
      </c>
      <c r="B4" s="5" t="inlineStr">
        <is>
          <t>Split %</t>
        </is>
      </c>
      <c r="C4" s="5" t="inlineStr">
        <is>
          <t>Budget</t>
        </is>
      </c>
      <c r="D4" s="5" t="inlineStr">
        <is>
          <t>Assumed CPA</t>
        </is>
      </c>
      <c r="E4" s="5" t="inlineStr">
        <is>
          <t>Implied conversions</t>
        </is>
      </c>
      <c r="F4" s="5" t="inlineStr">
        <is>
          <t>Assumed ROAS</t>
        </is>
      </c>
      <c r="G4" s="5" t="inlineStr">
        <is>
          <t>Implied revenue</t>
        </is>
      </c>
      <c r="H4" s="5" t="inlineStr">
        <is>
          <t>Implied gross profit</t>
        </is>
      </c>
    </row>
    <row r="5">
      <c r="A5" s="6" t="inlineStr">
        <is>
          <t>Google Ads - Brand</t>
        </is>
      </c>
      <c r="B5" s="17" t="n">
        <v>0.08</v>
      </c>
      <c r="C5" s="18">
        <f>'2. Inputs'!B5*B5</f>
        <v/>
      </c>
      <c r="D5" s="19" t="n">
        <v>22</v>
      </c>
      <c r="E5" s="20">
        <f>IF(D5=0,0,C5/D5)</f>
        <v/>
      </c>
      <c r="F5" s="21" t="n">
        <v>5.45</v>
      </c>
      <c r="G5" s="18">
        <f>C5*F5</f>
        <v/>
      </c>
      <c r="H5" s="18">
        <f>G5*'2. Inputs'!B7-C5</f>
        <v/>
      </c>
    </row>
    <row r="6">
      <c r="A6" s="6" t="inlineStr">
        <is>
          <t>Google Ads - Non-brand Search</t>
        </is>
      </c>
      <c r="B6" s="17" t="n">
        <v>0.27</v>
      </c>
      <c r="C6" s="18">
        <f>'2. Inputs'!B5*B6</f>
        <v/>
      </c>
      <c r="D6" s="19" t="n">
        <v>38</v>
      </c>
      <c r="E6" s="20">
        <f>IF(D6=0,0,C6/D6)</f>
        <v/>
      </c>
      <c r="F6" s="21" t="n">
        <v>3.16</v>
      </c>
      <c r="G6" s="18">
        <f>C6*F6</f>
        <v/>
      </c>
      <c r="H6" s="18">
        <f>G6*'2. Inputs'!B7-C6</f>
        <v/>
      </c>
    </row>
    <row r="7">
      <c r="A7" s="6" t="inlineStr">
        <is>
          <t>Google Ads - PMax / Shopping</t>
        </is>
      </c>
      <c r="B7" s="17" t="n">
        <v>0.2</v>
      </c>
      <c r="C7" s="18">
        <f>'2. Inputs'!B5*B7</f>
        <v/>
      </c>
      <c r="D7" s="19" t="n">
        <v>41</v>
      </c>
      <c r="E7" s="20">
        <f>IF(D7=0,0,C7/D7)</f>
        <v/>
      </c>
      <c r="F7" s="21" t="n">
        <v>2.93</v>
      </c>
      <c r="G7" s="18">
        <f>C7*F7</f>
        <v/>
      </c>
      <c r="H7" s="18">
        <f>G7*'2. Inputs'!B7-C7</f>
        <v/>
      </c>
    </row>
    <row r="8">
      <c r="A8" s="6" t="inlineStr">
        <is>
          <t>Meta - Prospecting</t>
        </is>
      </c>
      <c r="B8" s="17" t="n">
        <v>0.25</v>
      </c>
      <c r="C8" s="18">
        <f>'2. Inputs'!B5*B8</f>
        <v/>
      </c>
      <c r="D8" s="19" t="n">
        <v>52</v>
      </c>
      <c r="E8" s="20">
        <f>IF(D8=0,0,C8/D8)</f>
        <v/>
      </c>
      <c r="F8" s="21" t="n">
        <v>2.31</v>
      </c>
      <c r="G8" s="18">
        <f>C8*F8</f>
        <v/>
      </c>
      <c r="H8" s="18">
        <f>G8*'2. Inputs'!B7-C8</f>
        <v/>
      </c>
    </row>
    <row r="9">
      <c r="A9" s="6" t="inlineStr">
        <is>
          <t>Meta - Retargeting</t>
        </is>
      </c>
      <c r="B9" s="17" t="n">
        <v>0.1</v>
      </c>
      <c r="C9" s="18">
        <f>'2. Inputs'!B5*B9</f>
        <v/>
      </c>
      <c r="D9" s="19" t="n">
        <v>26</v>
      </c>
      <c r="E9" s="20">
        <f>IF(D9=0,0,C9/D9)</f>
        <v/>
      </c>
      <c r="F9" s="21" t="n">
        <v>4.62</v>
      </c>
      <c r="G9" s="18">
        <f>C9*F9</f>
        <v/>
      </c>
      <c r="H9" s="18">
        <f>G9*'2. Inputs'!B7-C9</f>
        <v/>
      </c>
    </row>
    <row r="10">
      <c r="A10" s="6" t="inlineStr">
        <is>
          <t>Test reserve</t>
        </is>
      </c>
      <c r="B10" s="17" t="n">
        <v>0.1</v>
      </c>
      <c r="C10" s="18">
        <f>'2. Inputs'!B5*B10</f>
        <v/>
      </c>
      <c r="D10" s="19" t="n">
        <v>65</v>
      </c>
      <c r="E10" s="20">
        <f>IF(D10=0,0,C10/D10)</f>
        <v/>
      </c>
      <c r="F10" s="21" t="n">
        <v>1.85</v>
      </c>
      <c r="G10" s="18">
        <f>C10*F10</f>
        <v/>
      </c>
      <c r="H10" s="18">
        <f>G10*'2. Inputs'!B7-C10</f>
        <v/>
      </c>
    </row>
    <row r="11">
      <c r="A11" s="12" t="inlineStr">
        <is>
          <t>TOTAL</t>
        </is>
      </c>
      <c r="B11" s="22">
        <f>SUM(B5:B10)</f>
        <v/>
      </c>
      <c r="C11" s="23">
        <f>SUM(C5:C10)</f>
        <v/>
      </c>
      <c r="E11" s="24">
        <f>SUM(E5:E10)</f>
        <v/>
      </c>
      <c r="G11" s="23">
        <f>SUM(G5:G10)</f>
        <v/>
      </c>
      <c r="H11" s="23">
        <f>SUM(H5:H10)</f>
        <v/>
      </c>
    </row>
    <row r="13">
      <c r="A13" s="6" t="inlineStr">
        <is>
          <t>Blended CPA at this plan</t>
        </is>
      </c>
      <c r="C13" s="25">
        <f>C11/E11</f>
        <v/>
      </c>
    </row>
    <row r="14">
      <c r="A14" s="6" t="inlineStr">
        <is>
          <t>Blended ROAS at this plan</t>
        </is>
      </c>
      <c r="C14" s="26">
        <f>G11/C11</f>
        <v/>
      </c>
    </row>
    <row r="15">
      <c r="A15" s="2" t="inlineStr">
        <is>
          <t>Split % must total 100%. Retargeting above ~15% usually means you are paying to reach people who would have converted anyway.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G38"/>
  <sheetViews>
    <sheetView workbookViewId="0">
      <selection activeCell="A1" sqref="A1"/>
    </sheetView>
  </sheetViews>
  <sheetFormatPr baseColWidth="8" defaultRowHeight="15"/>
  <cols>
    <col width="8" customWidth="1" min="1" max="1"/>
    <col width="20" customWidth="1" min="2" max="2"/>
    <col width="20" customWidth="1" min="3" max="3"/>
    <col width="20" customWidth="1" min="4" max="4"/>
    <col width="14" customWidth="1" min="5" max="5"/>
    <col width="14" customWidth="1" min="6" max="6"/>
    <col width="22" customWidth="1" min="7" max="7"/>
  </cols>
  <sheetData>
    <row r="1">
      <c r="A1" s="1" t="inlineStr">
        <is>
          <t>Monthly pacing</t>
        </is>
      </c>
    </row>
    <row r="2">
      <c r="A2" s="2" t="inlineStr">
        <is>
          <t>Enter actual spend daily. The variance column tells you whether to push or pull back.</t>
        </is>
      </c>
    </row>
    <row r="4" ht="30" customHeight="1">
      <c r="A4" s="5" t="inlineStr">
        <is>
          <t>Day</t>
        </is>
      </c>
      <c r="B4" s="5" t="inlineStr">
        <is>
          <t>Planned cumulative</t>
        </is>
      </c>
      <c r="C4" s="5" t="inlineStr">
        <is>
          <t>Actual spend (day)</t>
        </is>
      </c>
      <c r="D4" s="5" t="inlineStr">
        <is>
          <t>Actual cumulative</t>
        </is>
      </c>
      <c r="E4" s="5" t="inlineStr">
        <is>
          <t>Variance</t>
        </is>
      </c>
      <c r="F4" s="5" t="inlineStr">
        <is>
          <t>Pace vs plan</t>
        </is>
      </c>
      <c r="G4" s="5" t="inlineStr">
        <is>
          <t>Projected month-end</t>
        </is>
      </c>
    </row>
    <row r="5">
      <c r="A5" s="27" t="n">
        <v>1</v>
      </c>
      <c r="B5" s="18">
        <f>'2. Inputs'!$B$5/'2. Inputs'!$B$14*MIN(A5,'2. Inputs'!$B$14)</f>
        <v/>
      </c>
      <c r="C5" s="19" t="n"/>
      <c r="D5" s="18">
        <f>IF(C5="","",C5)</f>
        <v/>
      </c>
      <c r="E5" s="28">
        <f>IF(D5="","",D5-B5)</f>
        <v/>
      </c>
      <c r="F5" s="29">
        <f>IF(OR(D5="",B5=0),"",D5/B5-1)</f>
        <v/>
      </c>
      <c r="G5" s="18">
        <f>IF(D5="","",D5/A5*'2. Inputs'!$B$14)</f>
        <v/>
      </c>
    </row>
    <row r="6">
      <c r="A6" s="27" t="n">
        <v>2</v>
      </c>
      <c r="B6" s="18">
        <f>'2. Inputs'!$B$5/'2. Inputs'!$B$14*MIN(A6,'2. Inputs'!$B$14)</f>
        <v/>
      </c>
      <c r="C6" s="19" t="n"/>
      <c r="D6" s="18">
        <f>IF(C6="","",N(D5)+C6)</f>
        <v/>
      </c>
      <c r="E6" s="28">
        <f>IF(D6="","",D6-B6)</f>
        <v/>
      </c>
      <c r="F6" s="29">
        <f>IF(OR(D6="",B6=0),"",D6/B6-1)</f>
        <v/>
      </c>
      <c r="G6" s="18">
        <f>IF(D6="","",D6/A6*'2. Inputs'!$B$14)</f>
        <v/>
      </c>
    </row>
    <row r="7">
      <c r="A7" s="27" t="n">
        <v>3</v>
      </c>
      <c r="B7" s="18">
        <f>'2. Inputs'!$B$5/'2. Inputs'!$B$14*MIN(A7,'2. Inputs'!$B$14)</f>
        <v/>
      </c>
      <c r="C7" s="19" t="n"/>
      <c r="D7" s="18">
        <f>IF(C7="","",N(D6)+C7)</f>
        <v/>
      </c>
      <c r="E7" s="28">
        <f>IF(D7="","",D7-B7)</f>
        <v/>
      </c>
      <c r="F7" s="29">
        <f>IF(OR(D7="",B7=0),"",D7/B7-1)</f>
        <v/>
      </c>
      <c r="G7" s="18">
        <f>IF(D7="","",D7/A7*'2. Inputs'!$B$14)</f>
        <v/>
      </c>
    </row>
    <row r="8">
      <c r="A8" s="27" t="n">
        <v>4</v>
      </c>
      <c r="B8" s="18">
        <f>'2. Inputs'!$B$5/'2. Inputs'!$B$14*MIN(A8,'2. Inputs'!$B$14)</f>
        <v/>
      </c>
      <c r="C8" s="19" t="n"/>
      <c r="D8" s="18">
        <f>IF(C8="","",N(D7)+C8)</f>
        <v/>
      </c>
      <c r="E8" s="28">
        <f>IF(D8="","",D8-B8)</f>
        <v/>
      </c>
      <c r="F8" s="29">
        <f>IF(OR(D8="",B8=0),"",D8/B8-1)</f>
        <v/>
      </c>
      <c r="G8" s="18">
        <f>IF(D8="","",D8/A8*'2. Inputs'!$B$14)</f>
        <v/>
      </c>
    </row>
    <row r="9">
      <c r="A9" s="27" t="n">
        <v>5</v>
      </c>
      <c r="B9" s="18">
        <f>'2. Inputs'!$B$5/'2. Inputs'!$B$14*MIN(A9,'2. Inputs'!$B$14)</f>
        <v/>
      </c>
      <c r="C9" s="19" t="n"/>
      <c r="D9" s="18">
        <f>IF(C9="","",N(D8)+C9)</f>
        <v/>
      </c>
      <c r="E9" s="28">
        <f>IF(D9="","",D9-B9)</f>
        <v/>
      </c>
      <c r="F9" s="29">
        <f>IF(OR(D9="",B9=0),"",D9/B9-1)</f>
        <v/>
      </c>
      <c r="G9" s="18">
        <f>IF(D9="","",D9/A9*'2. Inputs'!$B$14)</f>
        <v/>
      </c>
    </row>
    <row r="10">
      <c r="A10" s="27" t="n">
        <v>6</v>
      </c>
      <c r="B10" s="18">
        <f>'2. Inputs'!$B$5/'2. Inputs'!$B$14*MIN(A10,'2. Inputs'!$B$14)</f>
        <v/>
      </c>
      <c r="C10" s="19" t="n"/>
      <c r="D10" s="18">
        <f>IF(C10="","",N(D9)+C10)</f>
        <v/>
      </c>
      <c r="E10" s="28">
        <f>IF(D10="","",D10-B10)</f>
        <v/>
      </c>
      <c r="F10" s="29">
        <f>IF(OR(D10="",B10=0),"",D10/B10-1)</f>
        <v/>
      </c>
      <c r="G10" s="18">
        <f>IF(D10="","",D10/A10*'2. Inputs'!$B$14)</f>
        <v/>
      </c>
    </row>
    <row r="11">
      <c r="A11" s="27" t="n">
        <v>7</v>
      </c>
      <c r="B11" s="18">
        <f>'2. Inputs'!$B$5/'2. Inputs'!$B$14*MIN(A11,'2. Inputs'!$B$14)</f>
        <v/>
      </c>
      <c r="C11" s="19" t="n"/>
      <c r="D11" s="18">
        <f>IF(C11="","",N(D10)+C11)</f>
        <v/>
      </c>
      <c r="E11" s="28">
        <f>IF(D11="","",D11-B11)</f>
        <v/>
      </c>
      <c r="F11" s="29">
        <f>IF(OR(D11="",B11=0),"",D11/B11-1)</f>
        <v/>
      </c>
      <c r="G11" s="18">
        <f>IF(D11="","",D11/A11*'2. Inputs'!$B$14)</f>
        <v/>
      </c>
    </row>
    <row r="12">
      <c r="A12" s="27" t="n">
        <v>8</v>
      </c>
      <c r="B12" s="18">
        <f>'2. Inputs'!$B$5/'2. Inputs'!$B$14*MIN(A12,'2. Inputs'!$B$14)</f>
        <v/>
      </c>
      <c r="C12" s="19" t="n"/>
      <c r="D12" s="18">
        <f>IF(C12="","",N(D11)+C12)</f>
        <v/>
      </c>
      <c r="E12" s="28">
        <f>IF(D12="","",D12-B12)</f>
        <v/>
      </c>
      <c r="F12" s="29">
        <f>IF(OR(D12="",B12=0),"",D12/B12-1)</f>
        <v/>
      </c>
      <c r="G12" s="18">
        <f>IF(D12="","",D12/A12*'2. Inputs'!$B$14)</f>
        <v/>
      </c>
    </row>
    <row r="13">
      <c r="A13" s="27" t="n">
        <v>9</v>
      </c>
      <c r="B13" s="18">
        <f>'2. Inputs'!$B$5/'2. Inputs'!$B$14*MIN(A13,'2. Inputs'!$B$14)</f>
        <v/>
      </c>
      <c r="C13" s="19" t="n"/>
      <c r="D13" s="18">
        <f>IF(C13="","",N(D12)+C13)</f>
        <v/>
      </c>
      <c r="E13" s="28">
        <f>IF(D13="","",D13-B13)</f>
        <v/>
      </c>
      <c r="F13" s="29">
        <f>IF(OR(D13="",B13=0),"",D13/B13-1)</f>
        <v/>
      </c>
      <c r="G13" s="18">
        <f>IF(D13="","",D13/A13*'2. Inputs'!$B$14)</f>
        <v/>
      </c>
    </row>
    <row r="14">
      <c r="A14" s="27" t="n">
        <v>10</v>
      </c>
      <c r="B14" s="18">
        <f>'2. Inputs'!$B$5/'2. Inputs'!$B$14*MIN(A14,'2. Inputs'!$B$14)</f>
        <v/>
      </c>
      <c r="C14" s="19" t="n"/>
      <c r="D14" s="18">
        <f>IF(C14="","",N(D13)+C14)</f>
        <v/>
      </c>
      <c r="E14" s="28">
        <f>IF(D14="","",D14-B14)</f>
        <v/>
      </c>
      <c r="F14" s="29">
        <f>IF(OR(D14="",B14=0),"",D14/B14-1)</f>
        <v/>
      </c>
      <c r="G14" s="18">
        <f>IF(D14="","",D14/A14*'2. Inputs'!$B$14)</f>
        <v/>
      </c>
    </row>
    <row r="15">
      <c r="A15" s="27" t="n">
        <v>11</v>
      </c>
      <c r="B15" s="18">
        <f>'2. Inputs'!$B$5/'2. Inputs'!$B$14*MIN(A15,'2. Inputs'!$B$14)</f>
        <v/>
      </c>
      <c r="C15" s="19" t="n"/>
      <c r="D15" s="18">
        <f>IF(C15="","",N(D14)+C15)</f>
        <v/>
      </c>
      <c r="E15" s="28">
        <f>IF(D15="","",D15-B15)</f>
        <v/>
      </c>
      <c r="F15" s="29">
        <f>IF(OR(D15="",B15=0),"",D15/B15-1)</f>
        <v/>
      </c>
      <c r="G15" s="18">
        <f>IF(D15="","",D15/A15*'2. Inputs'!$B$14)</f>
        <v/>
      </c>
    </row>
    <row r="16">
      <c r="A16" s="27" t="n">
        <v>12</v>
      </c>
      <c r="B16" s="18">
        <f>'2. Inputs'!$B$5/'2. Inputs'!$B$14*MIN(A16,'2. Inputs'!$B$14)</f>
        <v/>
      </c>
      <c r="C16" s="19" t="n"/>
      <c r="D16" s="18">
        <f>IF(C16="","",N(D15)+C16)</f>
        <v/>
      </c>
      <c r="E16" s="28">
        <f>IF(D16="","",D16-B16)</f>
        <v/>
      </c>
      <c r="F16" s="29">
        <f>IF(OR(D16="",B16=0),"",D16/B16-1)</f>
        <v/>
      </c>
      <c r="G16" s="18">
        <f>IF(D16="","",D16/A16*'2. Inputs'!$B$14)</f>
        <v/>
      </c>
    </row>
    <row r="17">
      <c r="A17" s="27" t="n">
        <v>13</v>
      </c>
      <c r="B17" s="18">
        <f>'2. Inputs'!$B$5/'2. Inputs'!$B$14*MIN(A17,'2. Inputs'!$B$14)</f>
        <v/>
      </c>
      <c r="C17" s="19" t="n"/>
      <c r="D17" s="18">
        <f>IF(C17="","",N(D16)+C17)</f>
        <v/>
      </c>
      <c r="E17" s="28">
        <f>IF(D17="","",D17-B17)</f>
        <v/>
      </c>
      <c r="F17" s="29">
        <f>IF(OR(D17="",B17=0),"",D17/B17-1)</f>
        <v/>
      </c>
      <c r="G17" s="18">
        <f>IF(D17="","",D17/A17*'2. Inputs'!$B$14)</f>
        <v/>
      </c>
    </row>
    <row r="18">
      <c r="A18" s="27" t="n">
        <v>14</v>
      </c>
      <c r="B18" s="18">
        <f>'2. Inputs'!$B$5/'2. Inputs'!$B$14*MIN(A18,'2. Inputs'!$B$14)</f>
        <v/>
      </c>
      <c r="C18" s="19" t="n"/>
      <c r="D18" s="18">
        <f>IF(C18="","",N(D17)+C18)</f>
        <v/>
      </c>
      <c r="E18" s="28">
        <f>IF(D18="","",D18-B18)</f>
        <v/>
      </c>
      <c r="F18" s="29">
        <f>IF(OR(D18="",B18=0),"",D18/B18-1)</f>
        <v/>
      </c>
      <c r="G18" s="18">
        <f>IF(D18="","",D18/A18*'2. Inputs'!$B$14)</f>
        <v/>
      </c>
    </row>
    <row r="19">
      <c r="A19" s="27" t="n">
        <v>15</v>
      </c>
      <c r="B19" s="18">
        <f>'2. Inputs'!$B$5/'2. Inputs'!$B$14*MIN(A19,'2. Inputs'!$B$14)</f>
        <v/>
      </c>
      <c r="C19" s="19" t="n"/>
      <c r="D19" s="18">
        <f>IF(C19="","",N(D18)+C19)</f>
        <v/>
      </c>
      <c r="E19" s="28">
        <f>IF(D19="","",D19-B19)</f>
        <v/>
      </c>
      <c r="F19" s="29">
        <f>IF(OR(D19="",B19=0),"",D19/B19-1)</f>
        <v/>
      </c>
      <c r="G19" s="18">
        <f>IF(D19="","",D19/A19*'2. Inputs'!$B$14)</f>
        <v/>
      </c>
    </row>
    <row r="20">
      <c r="A20" s="27" t="n">
        <v>16</v>
      </c>
      <c r="B20" s="18">
        <f>'2. Inputs'!$B$5/'2. Inputs'!$B$14*MIN(A20,'2. Inputs'!$B$14)</f>
        <v/>
      </c>
      <c r="C20" s="19" t="n"/>
      <c r="D20" s="18">
        <f>IF(C20="","",N(D19)+C20)</f>
        <v/>
      </c>
      <c r="E20" s="28">
        <f>IF(D20="","",D20-B20)</f>
        <v/>
      </c>
      <c r="F20" s="29">
        <f>IF(OR(D20="",B20=0),"",D20/B20-1)</f>
        <v/>
      </c>
      <c r="G20" s="18">
        <f>IF(D20="","",D20/A20*'2. Inputs'!$B$14)</f>
        <v/>
      </c>
    </row>
    <row r="21">
      <c r="A21" s="27" t="n">
        <v>17</v>
      </c>
      <c r="B21" s="18">
        <f>'2. Inputs'!$B$5/'2. Inputs'!$B$14*MIN(A21,'2. Inputs'!$B$14)</f>
        <v/>
      </c>
      <c r="C21" s="19" t="n"/>
      <c r="D21" s="18">
        <f>IF(C21="","",N(D20)+C21)</f>
        <v/>
      </c>
      <c r="E21" s="28">
        <f>IF(D21="","",D21-B21)</f>
        <v/>
      </c>
      <c r="F21" s="29">
        <f>IF(OR(D21="",B21=0),"",D21/B21-1)</f>
        <v/>
      </c>
      <c r="G21" s="18">
        <f>IF(D21="","",D21/A21*'2. Inputs'!$B$14)</f>
        <v/>
      </c>
    </row>
    <row r="22">
      <c r="A22" s="27" t="n">
        <v>18</v>
      </c>
      <c r="B22" s="18">
        <f>'2. Inputs'!$B$5/'2. Inputs'!$B$14*MIN(A22,'2. Inputs'!$B$14)</f>
        <v/>
      </c>
      <c r="C22" s="19" t="n"/>
      <c r="D22" s="18">
        <f>IF(C22="","",N(D21)+C22)</f>
        <v/>
      </c>
      <c r="E22" s="28">
        <f>IF(D22="","",D22-B22)</f>
        <v/>
      </c>
      <c r="F22" s="29">
        <f>IF(OR(D22="",B22=0),"",D22/B22-1)</f>
        <v/>
      </c>
      <c r="G22" s="18">
        <f>IF(D22="","",D22/A22*'2. Inputs'!$B$14)</f>
        <v/>
      </c>
    </row>
    <row r="23">
      <c r="A23" s="27" t="n">
        <v>19</v>
      </c>
      <c r="B23" s="18">
        <f>'2. Inputs'!$B$5/'2. Inputs'!$B$14*MIN(A23,'2. Inputs'!$B$14)</f>
        <v/>
      </c>
      <c r="C23" s="19" t="n"/>
      <c r="D23" s="18">
        <f>IF(C23="","",N(D22)+C23)</f>
        <v/>
      </c>
      <c r="E23" s="28">
        <f>IF(D23="","",D23-B23)</f>
        <v/>
      </c>
      <c r="F23" s="29">
        <f>IF(OR(D23="",B23=0),"",D23/B23-1)</f>
        <v/>
      </c>
      <c r="G23" s="18">
        <f>IF(D23="","",D23/A23*'2. Inputs'!$B$14)</f>
        <v/>
      </c>
    </row>
    <row r="24">
      <c r="A24" s="27" t="n">
        <v>20</v>
      </c>
      <c r="B24" s="18">
        <f>'2. Inputs'!$B$5/'2. Inputs'!$B$14*MIN(A24,'2. Inputs'!$B$14)</f>
        <v/>
      </c>
      <c r="C24" s="19" t="n"/>
      <c r="D24" s="18">
        <f>IF(C24="","",N(D23)+C24)</f>
        <v/>
      </c>
      <c r="E24" s="28">
        <f>IF(D24="","",D24-B24)</f>
        <v/>
      </c>
      <c r="F24" s="29">
        <f>IF(OR(D24="",B24=0),"",D24/B24-1)</f>
        <v/>
      </c>
      <c r="G24" s="18">
        <f>IF(D24="","",D24/A24*'2. Inputs'!$B$14)</f>
        <v/>
      </c>
    </row>
    <row r="25">
      <c r="A25" s="27" t="n">
        <v>21</v>
      </c>
      <c r="B25" s="18">
        <f>'2. Inputs'!$B$5/'2. Inputs'!$B$14*MIN(A25,'2. Inputs'!$B$14)</f>
        <v/>
      </c>
      <c r="C25" s="19" t="n"/>
      <c r="D25" s="18">
        <f>IF(C25="","",N(D24)+C25)</f>
        <v/>
      </c>
      <c r="E25" s="28">
        <f>IF(D25="","",D25-B25)</f>
        <v/>
      </c>
      <c r="F25" s="29">
        <f>IF(OR(D25="",B25=0),"",D25/B25-1)</f>
        <v/>
      </c>
      <c r="G25" s="18">
        <f>IF(D25="","",D25/A25*'2. Inputs'!$B$14)</f>
        <v/>
      </c>
    </row>
    <row r="26">
      <c r="A26" s="27" t="n">
        <v>22</v>
      </c>
      <c r="B26" s="18">
        <f>'2. Inputs'!$B$5/'2. Inputs'!$B$14*MIN(A26,'2. Inputs'!$B$14)</f>
        <v/>
      </c>
      <c r="C26" s="19" t="n"/>
      <c r="D26" s="18">
        <f>IF(C26="","",N(D25)+C26)</f>
        <v/>
      </c>
      <c r="E26" s="28">
        <f>IF(D26="","",D26-B26)</f>
        <v/>
      </c>
      <c r="F26" s="29">
        <f>IF(OR(D26="",B26=0),"",D26/B26-1)</f>
        <v/>
      </c>
      <c r="G26" s="18">
        <f>IF(D26="","",D26/A26*'2. Inputs'!$B$14)</f>
        <v/>
      </c>
    </row>
    <row r="27">
      <c r="A27" s="27" t="n">
        <v>23</v>
      </c>
      <c r="B27" s="18">
        <f>'2. Inputs'!$B$5/'2. Inputs'!$B$14*MIN(A27,'2. Inputs'!$B$14)</f>
        <v/>
      </c>
      <c r="C27" s="19" t="n"/>
      <c r="D27" s="18">
        <f>IF(C27="","",N(D26)+C27)</f>
        <v/>
      </c>
      <c r="E27" s="28">
        <f>IF(D27="","",D27-B27)</f>
        <v/>
      </c>
      <c r="F27" s="29">
        <f>IF(OR(D27="",B27=0),"",D27/B27-1)</f>
        <v/>
      </c>
      <c r="G27" s="18">
        <f>IF(D27="","",D27/A27*'2. Inputs'!$B$14)</f>
        <v/>
      </c>
    </row>
    <row r="28">
      <c r="A28" s="27" t="n">
        <v>24</v>
      </c>
      <c r="B28" s="18">
        <f>'2. Inputs'!$B$5/'2. Inputs'!$B$14*MIN(A28,'2. Inputs'!$B$14)</f>
        <v/>
      </c>
      <c r="C28" s="19" t="n"/>
      <c r="D28" s="18">
        <f>IF(C28="","",N(D27)+C28)</f>
        <v/>
      </c>
      <c r="E28" s="28">
        <f>IF(D28="","",D28-B28)</f>
        <v/>
      </c>
      <c r="F28" s="29">
        <f>IF(OR(D28="",B28=0),"",D28/B28-1)</f>
        <v/>
      </c>
      <c r="G28" s="18">
        <f>IF(D28="","",D28/A28*'2. Inputs'!$B$14)</f>
        <v/>
      </c>
    </row>
    <row r="29">
      <c r="A29" s="27" t="n">
        <v>25</v>
      </c>
      <c r="B29" s="18">
        <f>'2. Inputs'!$B$5/'2. Inputs'!$B$14*MIN(A29,'2. Inputs'!$B$14)</f>
        <v/>
      </c>
      <c r="C29" s="19" t="n"/>
      <c r="D29" s="18">
        <f>IF(C29="","",N(D28)+C29)</f>
        <v/>
      </c>
      <c r="E29" s="28">
        <f>IF(D29="","",D29-B29)</f>
        <v/>
      </c>
      <c r="F29" s="29">
        <f>IF(OR(D29="",B29=0),"",D29/B29-1)</f>
        <v/>
      </c>
      <c r="G29" s="18">
        <f>IF(D29="","",D29/A29*'2. Inputs'!$B$14)</f>
        <v/>
      </c>
    </row>
    <row r="30">
      <c r="A30" s="27" t="n">
        <v>26</v>
      </c>
      <c r="B30" s="18">
        <f>'2. Inputs'!$B$5/'2. Inputs'!$B$14*MIN(A30,'2. Inputs'!$B$14)</f>
        <v/>
      </c>
      <c r="C30" s="19" t="n"/>
      <c r="D30" s="18">
        <f>IF(C30="","",N(D29)+C30)</f>
        <v/>
      </c>
      <c r="E30" s="28">
        <f>IF(D30="","",D30-B30)</f>
        <v/>
      </c>
      <c r="F30" s="29">
        <f>IF(OR(D30="",B30=0),"",D30/B30-1)</f>
        <v/>
      </c>
      <c r="G30" s="18">
        <f>IF(D30="","",D30/A30*'2. Inputs'!$B$14)</f>
        <v/>
      </c>
    </row>
    <row r="31">
      <c r="A31" s="27" t="n">
        <v>27</v>
      </c>
      <c r="B31" s="18">
        <f>'2. Inputs'!$B$5/'2. Inputs'!$B$14*MIN(A31,'2. Inputs'!$B$14)</f>
        <v/>
      </c>
      <c r="C31" s="19" t="n"/>
      <c r="D31" s="18">
        <f>IF(C31="","",N(D30)+C31)</f>
        <v/>
      </c>
      <c r="E31" s="28">
        <f>IF(D31="","",D31-B31)</f>
        <v/>
      </c>
      <c r="F31" s="29">
        <f>IF(OR(D31="",B31=0),"",D31/B31-1)</f>
        <v/>
      </c>
      <c r="G31" s="18">
        <f>IF(D31="","",D31/A31*'2. Inputs'!$B$14)</f>
        <v/>
      </c>
    </row>
    <row r="32">
      <c r="A32" s="27" t="n">
        <v>28</v>
      </c>
      <c r="B32" s="18">
        <f>'2. Inputs'!$B$5/'2. Inputs'!$B$14*MIN(A32,'2. Inputs'!$B$14)</f>
        <v/>
      </c>
      <c r="C32" s="19" t="n"/>
      <c r="D32" s="18">
        <f>IF(C32="","",N(D31)+C32)</f>
        <v/>
      </c>
      <c r="E32" s="28">
        <f>IF(D32="","",D32-B32)</f>
        <v/>
      </c>
      <c r="F32" s="29">
        <f>IF(OR(D32="",B32=0),"",D32/B32-1)</f>
        <v/>
      </c>
      <c r="G32" s="18">
        <f>IF(D32="","",D32/A32*'2. Inputs'!$B$14)</f>
        <v/>
      </c>
    </row>
    <row r="33">
      <c r="A33" s="27" t="n">
        <v>29</v>
      </c>
      <c r="B33" s="18">
        <f>'2. Inputs'!$B$5/'2. Inputs'!$B$14*MIN(A33,'2. Inputs'!$B$14)</f>
        <v/>
      </c>
      <c r="C33" s="19" t="n"/>
      <c r="D33" s="18">
        <f>IF(C33="","",N(D32)+C33)</f>
        <v/>
      </c>
      <c r="E33" s="28">
        <f>IF(D33="","",D33-B33)</f>
        <v/>
      </c>
      <c r="F33" s="29">
        <f>IF(OR(D33="",B33=0),"",D33/B33-1)</f>
        <v/>
      </c>
      <c r="G33" s="18">
        <f>IF(D33="","",D33/A33*'2. Inputs'!$B$14)</f>
        <v/>
      </c>
    </row>
    <row r="34">
      <c r="A34" s="27" t="n">
        <v>30</v>
      </c>
      <c r="B34" s="18">
        <f>'2. Inputs'!$B$5/'2. Inputs'!$B$14*MIN(A34,'2. Inputs'!$B$14)</f>
        <v/>
      </c>
      <c r="C34" s="19" t="n"/>
      <c r="D34" s="18">
        <f>IF(C34="","",N(D33)+C34)</f>
        <v/>
      </c>
      <c r="E34" s="28">
        <f>IF(D34="","",D34-B34)</f>
        <v/>
      </c>
      <c r="F34" s="29">
        <f>IF(OR(D34="",B34=0),"",D34/B34-1)</f>
        <v/>
      </c>
      <c r="G34" s="18">
        <f>IF(D34="","",D34/A34*'2. Inputs'!$B$14)</f>
        <v/>
      </c>
    </row>
    <row r="35">
      <c r="A35" s="27" t="n">
        <v>31</v>
      </c>
      <c r="B35" s="18">
        <f>'2. Inputs'!$B$5/'2. Inputs'!$B$14*MIN(A35,'2. Inputs'!$B$14)</f>
        <v/>
      </c>
      <c r="C35" s="19" t="n"/>
      <c r="D35" s="18">
        <f>IF(C35="","",N(D34)+C35)</f>
        <v/>
      </c>
      <c r="E35" s="28">
        <f>IF(D35="","",D35-B35)</f>
        <v/>
      </c>
      <c r="F35" s="29">
        <f>IF(OR(D35="",B35=0),"",D35/B35-1)</f>
        <v/>
      </c>
      <c r="G35" s="18">
        <f>IF(D35="","",D35/A35*'2. Inputs'!$B$14)</f>
        <v/>
      </c>
    </row>
    <row r="37">
      <c r="A37" s="2" t="inlineStr">
        <is>
          <t>Rule of thumb: act on pace variance only after day 7. Before that, daily noise dominates and you will over-steer.</t>
        </is>
      </c>
    </row>
    <row r="38">
      <c r="A38" s="2" t="inlineStr">
        <is>
          <t>If projected month-end is more than 10% above budget by day 10, cut daily budgets rather than pausing campaigns — pausing resets learning.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H10"/>
  <sheetViews>
    <sheetView workbookViewId="0">
      <selection activeCell="A1" sqref="A1"/>
    </sheetView>
  </sheetViews>
  <sheetFormatPr baseColWidth="8" defaultRowHeight="15"/>
  <cols>
    <col width="18" customWidth="1" min="1" max="1"/>
    <col width="16" customWidth="1" min="2" max="2"/>
    <col width="14" customWidth="1" min="3" max="3"/>
    <col width="14" customWidth="1" min="4" max="4"/>
    <col width="16" customWidth="1" min="5" max="5"/>
    <col width="16" customWidth="1" min="6" max="6"/>
    <col width="18" customWidth="1" min="7" max="7"/>
    <col width="34" customWidth="1" min="8" max="8"/>
  </cols>
  <sheetData>
    <row r="1">
      <c r="A1" s="1" t="inlineStr">
        <is>
          <t>Scenarios</t>
        </is>
      </c>
    </row>
    <row r="2">
      <c r="A2" s="2" t="inlineStr">
        <is>
          <t>Your base case will be wrong. Plan the range, then decide what you can live with.</t>
        </is>
      </c>
    </row>
    <row r="4" ht="30" customHeight="1">
      <c r="A4" s="5" t="inlineStr">
        <is>
          <t>Scenario</t>
        </is>
      </c>
      <c r="B4" s="5" t="inlineStr">
        <is>
          <t>CPA multiplier</t>
        </is>
      </c>
      <c r="C4" s="5" t="inlineStr">
        <is>
          <t>Effective CPA</t>
        </is>
      </c>
      <c r="D4" s="5" t="inlineStr">
        <is>
          <t>Conversions</t>
        </is>
      </c>
      <c r="E4" s="5" t="inlineStr">
        <is>
          <t>Revenue</t>
        </is>
      </c>
      <c r="F4" s="5" t="inlineStr">
        <is>
          <t>Gross profit</t>
        </is>
      </c>
      <c r="G4" s="5" t="inlineStr">
        <is>
          <t>Profit after media</t>
        </is>
      </c>
      <c r="H4" s="5" t="inlineStr">
        <is>
          <t>Verdict</t>
        </is>
      </c>
    </row>
    <row r="5">
      <c r="A5" s="12" t="inlineStr">
        <is>
          <t>Pessimistic</t>
        </is>
      </c>
      <c r="B5" s="21" t="n">
        <v>1.35</v>
      </c>
      <c r="C5" s="25">
        <f>'2. Inputs'!$B$8*B5</f>
        <v/>
      </c>
      <c r="D5" s="20">
        <f>'2. Inputs'!$B$5/C5</f>
        <v/>
      </c>
      <c r="E5" s="18">
        <f>D5*'2. Inputs'!$B$6</f>
        <v/>
      </c>
      <c r="F5" s="18">
        <f>E5*'2. Inputs'!$B$7</f>
        <v/>
      </c>
      <c r="G5" s="28">
        <f>F5-'2. Inputs'!$B$5</f>
        <v/>
      </c>
      <c r="H5" s="2" t="inlineStr">
        <is>
          <t>CPA is 35% worse than plan. Can you survive a quarter here?</t>
        </is>
      </c>
    </row>
    <row r="6">
      <c r="A6" s="12" t="inlineStr">
        <is>
          <t>Base</t>
        </is>
      </c>
      <c r="B6" s="21" t="n">
        <v>1</v>
      </c>
      <c r="C6" s="25">
        <f>'2. Inputs'!$B$8*B6</f>
        <v/>
      </c>
      <c r="D6" s="20">
        <f>'2. Inputs'!$B$5/C6</f>
        <v/>
      </c>
      <c r="E6" s="18">
        <f>D6*'2. Inputs'!$B$6</f>
        <v/>
      </c>
      <c r="F6" s="18">
        <f>E6*'2. Inputs'!$B$7</f>
        <v/>
      </c>
      <c r="G6" s="28">
        <f>F6-'2. Inputs'!$B$5</f>
        <v/>
      </c>
      <c r="H6" s="2" t="inlineStr">
        <is>
          <t>Your plan as written.</t>
        </is>
      </c>
    </row>
    <row r="7">
      <c r="A7" s="12" t="inlineStr">
        <is>
          <t>Optimistic</t>
        </is>
      </c>
      <c r="B7" s="21" t="n">
        <v>0.8</v>
      </c>
      <c r="C7" s="25">
        <f>'2. Inputs'!$B$8*B7</f>
        <v/>
      </c>
      <c r="D7" s="20">
        <f>'2. Inputs'!$B$5/C7</f>
        <v/>
      </c>
      <c r="E7" s="18">
        <f>D7*'2. Inputs'!$B$6</f>
        <v/>
      </c>
      <c r="F7" s="18">
        <f>E7*'2. Inputs'!$B$7</f>
        <v/>
      </c>
      <c r="G7" s="28">
        <f>F7-'2. Inputs'!$B$5</f>
        <v/>
      </c>
      <c r="H7" s="2" t="inlineStr">
        <is>
          <t>CPA 20% better. Where does the extra budget go?</t>
        </is>
      </c>
    </row>
    <row r="10">
      <c r="A10" s="2" t="inlineStr">
        <is>
          <t>The number that matters is column G in the pessimistic row. If it is deeply negative and you cannot fund it, the budget is too large — not the CPA target too soft.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18"/>
  <sheetViews>
    <sheetView workbookViewId="0">
      <selection activeCell="A1" sqref="A1"/>
    </sheetView>
  </sheetViews>
  <sheetFormatPr baseColWidth="8" defaultRowHeight="15"/>
  <cols>
    <col width="16" customWidth="1" min="1" max="1"/>
    <col width="18" customWidth="1" min="2" max="2"/>
    <col width="30" customWidth="1" min="3" max="3"/>
    <col width="32" customWidth="1" min="4" max="4"/>
  </cols>
  <sheetData>
    <row r="1">
      <c r="A1" s="1" t="inlineStr">
        <is>
          <t>Break-even</t>
        </is>
      </c>
    </row>
    <row r="2">
      <c r="A2" s="2" t="inlineStr">
        <is>
          <t>Break-even ROAS comes from your margin. A 4x ROAS is excellent at 20% margin and a disaster at 70%.</t>
        </is>
      </c>
    </row>
    <row r="4" ht="30" customHeight="1">
      <c r="A4" s="5" t="inlineStr">
        <is>
          <t>Gross margin</t>
        </is>
      </c>
      <c r="B4" s="5" t="inlineStr">
        <is>
          <t>Break-even ROAS</t>
        </is>
      </c>
      <c r="C4" s="5" t="inlineStr">
        <is>
          <t>Break-even CPA (at your AOV)</t>
        </is>
      </c>
      <c r="D4" s="5" t="inlineStr">
        <is>
          <t>ROAS needed for 20% net margin</t>
        </is>
      </c>
    </row>
    <row r="5">
      <c r="A5" s="30" t="n">
        <v>0.15</v>
      </c>
      <c r="B5" s="26">
        <f>1/A5</f>
        <v/>
      </c>
      <c r="C5" s="25">
        <f>'2. Inputs'!$B$6*A5</f>
        <v/>
      </c>
      <c r="D5" s="26">
        <f>1/(A5-0.2)</f>
        <v/>
      </c>
    </row>
    <row r="6">
      <c r="A6" s="30" t="n">
        <v>0.2</v>
      </c>
      <c r="B6" s="26">
        <f>1/A6</f>
        <v/>
      </c>
      <c r="C6" s="25">
        <f>'2. Inputs'!$B$6*A6</f>
        <v/>
      </c>
      <c r="D6" s="26">
        <f>1/(A6-0.2)</f>
        <v/>
      </c>
    </row>
    <row r="7">
      <c r="A7" s="30" t="n">
        <v>0.25</v>
      </c>
      <c r="B7" s="26">
        <f>1/A7</f>
        <v/>
      </c>
      <c r="C7" s="25">
        <f>'2. Inputs'!$B$6*A7</f>
        <v/>
      </c>
      <c r="D7" s="26">
        <f>1/(A7-0.2)</f>
        <v/>
      </c>
    </row>
    <row r="8">
      <c r="A8" s="30" t="n">
        <v>0.3</v>
      </c>
      <c r="B8" s="26">
        <f>1/A8</f>
        <v/>
      </c>
      <c r="C8" s="25">
        <f>'2. Inputs'!$B$6*A8</f>
        <v/>
      </c>
      <c r="D8" s="26">
        <f>1/(A8-0.2)</f>
        <v/>
      </c>
    </row>
    <row r="9">
      <c r="A9" s="30" t="n">
        <v>0.35</v>
      </c>
      <c r="B9" s="26">
        <f>1/A9</f>
        <v/>
      </c>
      <c r="C9" s="25">
        <f>'2. Inputs'!$B$6*A9</f>
        <v/>
      </c>
      <c r="D9" s="26">
        <f>1/(A9-0.2)</f>
        <v/>
      </c>
    </row>
    <row r="10">
      <c r="A10" s="30" t="n">
        <v>0.4</v>
      </c>
      <c r="B10" s="26">
        <f>1/A10</f>
        <v/>
      </c>
      <c r="C10" s="25">
        <f>'2. Inputs'!$B$6*A10</f>
        <v/>
      </c>
      <c r="D10" s="26">
        <f>1/(A10-0.2)</f>
        <v/>
      </c>
    </row>
    <row r="11">
      <c r="A11" s="30" t="n">
        <v>0.45</v>
      </c>
      <c r="B11" s="26">
        <f>1/A11</f>
        <v/>
      </c>
      <c r="C11" s="25">
        <f>'2. Inputs'!$B$6*A11</f>
        <v/>
      </c>
      <c r="D11" s="26">
        <f>1/(A11-0.2)</f>
        <v/>
      </c>
    </row>
    <row r="12">
      <c r="A12" s="30" t="n">
        <v>0.5</v>
      </c>
      <c r="B12" s="26">
        <f>1/A12</f>
        <v/>
      </c>
      <c r="C12" s="25">
        <f>'2. Inputs'!$B$6*A12</f>
        <v/>
      </c>
      <c r="D12" s="26">
        <f>1/(A12-0.2)</f>
        <v/>
      </c>
    </row>
    <row r="13">
      <c r="A13" s="30" t="n">
        <v>0.6</v>
      </c>
      <c r="B13" s="26">
        <f>1/A13</f>
        <v/>
      </c>
      <c r="C13" s="25">
        <f>'2. Inputs'!$B$6*A13</f>
        <v/>
      </c>
      <c r="D13" s="26">
        <f>1/(A13-0.2)</f>
        <v/>
      </c>
    </row>
    <row r="14">
      <c r="A14" s="30" t="n">
        <v>0.7</v>
      </c>
      <c r="B14" s="26">
        <f>1/A14</f>
        <v/>
      </c>
      <c r="C14" s="25">
        <f>'2. Inputs'!$B$6*A14</f>
        <v/>
      </c>
      <c r="D14" s="26">
        <f>1/(A14-0.2)</f>
        <v/>
      </c>
    </row>
    <row r="15">
      <c r="A15" s="30" t="n">
        <v>0.8</v>
      </c>
      <c r="B15" s="26">
        <f>1/A15</f>
        <v/>
      </c>
      <c r="C15" s="25">
        <f>'2. Inputs'!$B$6*A15</f>
        <v/>
      </c>
      <c r="D15" s="26">
        <f>1/(A15-0.2)</f>
        <v/>
      </c>
    </row>
    <row r="17">
      <c r="A17" s="2" t="inlineStr">
        <is>
          <t>Break-even ROAS = 1 / gross margin. Break-even CPA = AOV x gross margin. Both ignore fixed costs, so treat break-even as the floor, not the target.</t>
        </is>
      </c>
    </row>
    <row r="18">
      <c r="A18" s="2" t="inlineStr">
        <is>
          <t>A negative or absurd figure in the last column means that margin cannot support a 20% net margin from paid media at any ROAS.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2026-07-27T02:09:01Z</dcterms:created>
  <dcterms:modified xmlns:dcterms="http://purl.org/dc/terms/" xmlns:xsi="http://www.w3.org/2001/XMLSchema-instance" xsi:type="dcterms:W3CDTF">2026-07-27T02:09:01Z</dcterms:modified>
</cp:coreProperties>
</file>